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/>
  <mc:AlternateContent xmlns:mc="http://schemas.openxmlformats.org/markup-compatibility/2006">
    <mc:Choice Requires="x15">
      <x15ac:absPath xmlns:x15ac="http://schemas.microsoft.com/office/spreadsheetml/2010/11/ac" url="\\M2\e\Отделы\Бюджет\Бюджет для граждан\2021\2 квартал\"/>
    </mc:Choice>
  </mc:AlternateContent>
  <xr:revisionPtr revIDLastSave="0" documentId="13_ncr:1_{71696370-AC0A-4939-ACE5-6A25A388D6F4}" xr6:coauthVersionLast="36" xr6:coauthVersionMax="36" xr10:uidLastSave="{00000000-0000-0000-0000-000000000000}"/>
  <bookViews>
    <workbookView xWindow="480" yWindow="60" windowWidth="18075" windowHeight="9900" xr2:uid="{00000000-000D-0000-FFFF-FFFF00000000}"/>
  </bookViews>
  <sheets>
    <sheet name="1 июля 2021" sheetId="1" r:id="rId1"/>
  </sheets>
  <definedNames>
    <definedName name="_xlnm.Print_Titles" localSheetId="0">'1 июля 2021'!$4:$5</definedName>
  </definedNames>
  <calcPr calcId="191029"/>
</workbook>
</file>

<file path=xl/calcChain.xml><?xml version="1.0" encoding="utf-8"?>
<calcChain xmlns="http://schemas.openxmlformats.org/spreadsheetml/2006/main">
  <c r="E35" i="1" l="1"/>
  <c r="E36" i="1"/>
  <c r="E37" i="1"/>
  <c r="E38" i="1"/>
  <c r="E39" i="1"/>
  <c r="E40" i="1"/>
  <c r="E41" i="1"/>
  <c r="E33" i="1"/>
  <c r="E34" i="1"/>
  <c r="E32" i="1"/>
  <c r="E31" i="1"/>
  <c r="E29" i="1"/>
  <c r="E30" i="1"/>
  <c r="E24" i="1"/>
  <c r="F25" i="1"/>
  <c r="F19" i="1"/>
  <c r="E21" i="1"/>
  <c r="E22" i="1"/>
  <c r="F42" i="1"/>
  <c r="C25" i="1"/>
  <c r="G16" i="1" l="1"/>
  <c r="D12" i="1"/>
  <c r="E16" i="1"/>
  <c r="D10" i="1"/>
  <c r="C10" i="1"/>
  <c r="D25" i="1" l="1"/>
  <c r="F17" i="1" l="1"/>
  <c r="F12" i="1"/>
  <c r="F10" i="1"/>
  <c r="F8" i="1"/>
  <c r="F46" i="1"/>
  <c r="C46" i="1"/>
  <c r="D46" i="1"/>
  <c r="G51" i="1"/>
  <c r="E51" i="1"/>
  <c r="F7" i="1" l="1"/>
  <c r="D45" i="1"/>
  <c r="C45" i="1"/>
  <c r="F45" i="1"/>
  <c r="F31" i="1"/>
  <c r="D31" i="1"/>
  <c r="C31" i="1"/>
  <c r="F28" i="1"/>
  <c r="D28" i="1"/>
  <c r="C28" i="1"/>
  <c r="F23" i="1"/>
  <c r="D23" i="1"/>
  <c r="C23" i="1"/>
  <c r="D19" i="1"/>
  <c r="C19" i="1"/>
  <c r="D17" i="1"/>
  <c r="C17" i="1"/>
  <c r="C12" i="1"/>
  <c r="D42" i="1"/>
  <c r="C42" i="1"/>
  <c r="D8" i="1"/>
  <c r="C8" i="1"/>
  <c r="E44" i="1"/>
  <c r="D7" i="1" l="1"/>
  <c r="D6" i="1" s="1"/>
  <c r="C7" i="1"/>
  <c r="C6" i="1" s="1"/>
  <c r="F6" i="1"/>
  <c r="E42" i="1"/>
  <c r="G15" i="1"/>
  <c r="E52" i="1"/>
  <c r="G29" i="1"/>
  <c r="E27" i="1"/>
  <c r="G14" i="1"/>
  <c r="G12" i="1"/>
  <c r="G11" i="1"/>
  <c r="G10" i="1"/>
  <c r="G45" i="1"/>
  <c r="G42" i="1"/>
  <c r="G36" i="1"/>
  <c r="G44" i="1"/>
  <c r="G46" i="1"/>
  <c r="G47" i="1"/>
  <c r="G49" i="1"/>
  <c r="G50" i="1"/>
  <c r="G52" i="1"/>
  <c r="G35" i="1"/>
  <c r="E15" i="1"/>
  <c r="E50" i="1"/>
  <c r="G8" i="1"/>
  <c r="G9" i="1"/>
  <c r="G13" i="1"/>
  <c r="G17" i="1"/>
  <c r="G18" i="1"/>
  <c r="G19" i="1"/>
  <c r="G20" i="1"/>
  <c r="G23" i="1"/>
  <c r="G24" i="1"/>
  <c r="G25" i="1"/>
  <c r="G26" i="1"/>
  <c r="G27" i="1"/>
  <c r="G28" i="1"/>
  <c r="G30" i="1"/>
  <c r="G31" i="1"/>
  <c r="G32" i="1"/>
  <c r="G34" i="1"/>
  <c r="E8" i="1"/>
  <c r="E9" i="1"/>
  <c r="E10" i="1"/>
  <c r="E11" i="1"/>
  <c r="E12" i="1"/>
  <c r="E13" i="1"/>
  <c r="E14" i="1"/>
  <c r="E17" i="1"/>
  <c r="E18" i="1"/>
  <c r="E19" i="1"/>
  <c r="E20" i="1"/>
  <c r="E23" i="1"/>
  <c r="E25" i="1"/>
  <c r="E28" i="1"/>
  <c r="E45" i="1"/>
  <c r="E46" i="1"/>
  <c r="E47" i="1"/>
  <c r="E48" i="1"/>
  <c r="E49" i="1"/>
  <c r="G6" i="1" l="1"/>
  <c r="G7" i="1"/>
  <c r="E7" i="1"/>
  <c r="E6" i="1"/>
</calcChain>
</file>

<file path=xl/sharedStrings.xml><?xml version="1.0" encoding="utf-8"?>
<sst xmlns="http://schemas.openxmlformats.org/spreadsheetml/2006/main" count="106" uniqueCount="104">
  <si>
    <t>НАЛОГОВЫЕ И НЕНАЛОГОВЫЕ ДОХОДЫ</t>
  </si>
  <si>
    <t>00011627000010000140</t>
  </si>
  <si>
    <t>00010000000000000000</t>
  </si>
  <si>
    <t>00011406000000000430</t>
  </si>
  <si>
    <t>Единый налог на вмененный доход для отдельных видов деятельности</t>
  </si>
  <si>
    <t>00011300000000000000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</si>
  <si>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</si>
  <si>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00011701000000000180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</si>
  <si>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</si>
  <si>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</t>
  </si>
  <si>
    <t>00010503000010000110</t>
  </si>
  <si>
    <t>ГОСУДАРСТВЕННАЯ ПОШЛИНА</t>
  </si>
  <si>
    <t>00011630000010000140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</si>
  <si>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</si>
  <si>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ПЛАТЕЖИ ПРИ ПОЛЬЗОВАНИИ ПРИРОДНЫМИ РЕСУРСАМИ</t>
  </si>
  <si>
    <t>Единый сельскохозяйственный налог</t>
  </si>
  <si>
    <t>Невыясненные поступления</t>
  </si>
  <si>
    <t>00011402000000000000</t>
  </si>
  <si>
    <t>00011301000000000130</t>
  </si>
  <si>
    <t>00011643000010000140</t>
  </si>
  <si>
    <t>00011700000000000000</t>
  </si>
  <si>
    <t>00010100000000000000</t>
  </si>
  <si>
    <t>00085000000000000000</t>
  </si>
  <si>
    <t>Денежные взыскания (штрафы) за правонарушения в области дорожного движения</t>
  </si>
  <si>
    <t>00011606000010000140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</si>
  <si>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</si>
  <si>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Акцизы по подакцизным товарам (продукции), производимым на территории Российской Федерации</t>
  </si>
  <si>
    <t>00011400000000000000</t>
  </si>
  <si>
    <t>НАЛОГИ НА ТОВАРЫ (РАБОТЫ, УСЛУГИ), РЕАЛИЗУЕМЫЕ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</si>
  <si>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</si>
  <si>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Денежные взыскания (штрафы) за нарушение законодательства Российской Федерации о пожарной безопасности</t>
  </si>
  <si>
    <t>00011302000000000130</t>
  </si>
  <si>
    <t>ДОХОДЫ ОТ ПРОДАЖИ МАТЕРИАЛЬНЫХ И НЕМАТЕРИАЛЬНЫХ АКТИВОВ</t>
  </si>
  <si>
    <t>00010803000010000110</t>
  </si>
  <si>
    <t>НАЛОГИ НА ПРИБЫЛЬ, ДОХОДЫ</t>
  </si>
  <si>
    <t>Доходы от продажи земельных участков, находящихся в государственной и муниципальной собственности</t>
  </si>
  <si>
    <t>ПРОЧИЕ НЕНАЛОГОВЫЕ ДОХОДЫ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</si>
  <si>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</si>
  <si>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ОКАЗАНИЯ ПЛАТНЫХ УСЛУГ (РАБОТ) И КОМПЕНСАЦИИ ЗАТРАТ ГОСУДАРСТВА</t>
  </si>
  <si>
    <t>00011109000000000120</t>
  </si>
  <si>
    <t>00011690000000000140</t>
  </si>
  <si>
    <t>НАЛОГИ НА СОВОКУПНЫЙ ДОХОД</t>
  </si>
  <si>
    <t>00011201000010000120</t>
  </si>
  <si>
    <t>0503317M|Доходы бюджета|Наименование показателя</t>
  </si>
  <si>
    <t>00011107000000000120</t>
  </si>
  <si>
    <t>00010102000010000110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</si>
  <si>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</si>
  <si>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</si>
  <si>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00011200000000000000</t>
  </si>
  <si>
    <t>00010302000010000110</t>
  </si>
  <si>
    <t>Доходы бюджета - Всего</t>
  </si>
  <si>
    <t>00011628000010000140</t>
  </si>
  <si>
    <t>00010502000020000110</t>
  </si>
  <si>
    <t>Доходы от компенсации затрат государства</t>
  </si>
  <si>
    <t>00011105000000000120</t>
  </si>
  <si>
    <t>00011633000000000140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</si>
  <si>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</si>
  <si>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</si>
  <si>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Доходы от оказания платных услуг (работ)</t>
  </si>
  <si>
    <t>00010800000000000000</t>
  </si>
  <si>
    <t>0503317M|Доходы бюджета|Код дохода по КД</t>
  </si>
  <si>
    <t>Платежи от государственных и муниципальных унитарных предприятий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</si>
  <si>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</si>
  <si>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00010300000000000000</t>
  </si>
  <si>
    <t>Плата за негативное воздействие на окружающую среду</t>
  </si>
  <si>
    <t>00010500000000000000</t>
  </si>
  <si>
    <t>00011600000000000000</t>
  </si>
  <si>
    <t>Исполнено, %</t>
  </si>
  <si>
    <t>Наименование показателя</t>
  </si>
  <si>
    <t xml:space="preserve">Код дохода </t>
  </si>
  <si>
    <t>Назначено, тыс.руб.</t>
  </si>
  <si>
    <t>Исполнено, тыс.руб.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</si>
  <si>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</si>
  <si>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</si>
  <si>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</si>
  <si>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</si>
  <si>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</si>
  <si>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</si>
  <si>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</si>
  <si>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00020000000000000000</t>
  </si>
  <si>
    <t xml:space="preserve"> 00020200000000000000</t>
  </si>
  <si>
    <t xml:space="preserve"> 00020220000000000151</t>
  </si>
  <si>
    <t xml:space="preserve"> 00021900000000000000</t>
  </si>
  <si>
    <t>00010504000020000110</t>
  </si>
  <si>
    <t>Налог, взимаемый в связи с применением патентной системы налогообложения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</si>
  <si>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</si>
  <si>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</si>
  <si>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</si>
  <si>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</si>
  <si>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Платежи в целях возмещения причиненного ущерба (убытков)</t>
  </si>
  <si>
    <t>00011610000000000140</t>
  </si>
  <si>
    <t xml:space="preserve"> 00020240000000000150</t>
  </si>
  <si>
    <t xml:space="preserve"> 00020230000000000150</t>
  </si>
  <si>
    <t xml:space="preserve"> 00020210000000000150</t>
  </si>
  <si>
    <t xml:space="preserve"> 00021800000000000000</t>
  </si>
  <si>
    <t>Доходы бюджетов муниципальных районов от возврата бюджетными учреждениями остатков субсидий прошлых лет</t>
  </si>
  <si>
    <t>Темп роста 2021 г. к 2020 г., %</t>
  </si>
  <si>
    <t>00010604000020000110</t>
  </si>
  <si>
    <t>Транспортынй налог</t>
  </si>
  <si>
    <t>Сведения об исполнении бюджета Новоузенского муниципального района по доходам за 2 квартал 2021 г.</t>
  </si>
  <si>
    <t>На 1 июля 2021 г.</t>
  </si>
  <si>
    <t>На 1 июля 2020 г.</t>
  </si>
  <si>
    <t>00011705000000000180</t>
  </si>
  <si>
    <t>00011100000000000120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</si>
</sst>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color theme="1"/>
      <name val="Arial"/>
    </font>
    <font>
      <b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4">
    <xf numFmtId="0" fontId="0" fillId="0" borderId="0"/>
    <xf numFmtId="0" fontId="3" fillId="0" borderId="7">
      <alignment horizontal="left" wrapText="1" indent="2"/>
    </xf>
    <xf numFmtId="49" fontId="3" fillId="0" borderId="8">
      <alignment horizontal="center"/>
    </xf>
    <xf numFmtId="0" fontId="5" fillId="0" borderId="9"/>
  </cellStyleXfs>
  <cellXfs count="22">
    <xf numFmtId="0" fontId="0" fillId="0" borderId="0" xfId="0"/>
    <xf numFmtId="49" fontId="0" fillId="0" borderId="1" xfId="0" applyNumberFormat="1" applyBorder="1" applyAlignment="1">
      <alignment wrapText="1" shrinkToFit="1"/>
    </xf>
    <xf numFmtId="0" fontId="0" fillId="0" borderId="0" xfId="0" applyNumberFormat="1"/>
    <xf numFmtId="0" fontId="0" fillId="0" borderId="1" xfId="0" applyNumberFormat="1" applyBorder="1" applyAlignment="1">
      <alignment wrapText="1" shrinkToFit="1"/>
    </xf>
    <xf numFmtId="4" fontId="0" fillId="0" borderId="0" xfId="0" applyNumberFormat="1"/>
    <xf numFmtId="0" fontId="0" fillId="0" borderId="0" xfId="0" applyFill="1" applyBorder="1"/>
    <xf numFmtId="0" fontId="0" fillId="0" borderId="0" xfId="0" applyNumberFormat="1" applyFill="1" applyBorder="1"/>
    <xf numFmtId="164" fontId="0" fillId="0" borderId="1" xfId="0" applyNumberFormat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left" wrapText="1" shrinkToFit="1"/>
    </xf>
    <xf numFmtId="0" fontId="4" fillId="0" borderId="1" xfId="0" applyNumberFormat="1" applyFont="1" applyBorder="1" applyAlignment="1">
      <alignment wrapText="1" shrinkToFit="1"/>
    </xf>
    <xf numFmtId="49" fontId="1" fillId="0" borderId="1" xfId="0" applyNumberFormat="1" applyFont="1" applyFill="1" applyBorder="1" applyAlignment="1">
      <alignment vertical="center" wrapText="1" shrinkToFit="1"/>
    </xf>
    <xf numFmtId="49" fontId="4" fillId="0" borderId="1" xfId="0" applyNumberFormat="1" applyFont="1" applyBorder="1" applyAlignment="1">
      <alignment wrapText="1" shrinkToFit="1"/>
    </xf>
    <xf numFmtId="0" fontId="5" fillId="0" borderId="1" xfId="1" applyNumberFormat="1" applyFont="1" applyBorder="1" applyAlignment="1" applyProtection="1">
      <alignment wrapText="1"/>
    </xf>
    <xf numFmtId="0" fontId="1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49" fontId="1" fillId="0" borderId="5" xfId="0" applyNumberFormat="1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center" wrapText="1" shrinkToFit="1"/>
    </xf>
  </cellXfs>
  <cellStyles count="4">
    <cellStyle name="xl34" xfId="1" xr:uid="{00000000-0005-0000-0000-000000000000}"/>
    <cellStyle name="xl52" xfId="2" xr:uid="{00000000-0005-0000-0000-000001000000}"/>
    <cellStyle name="xl75" xfId="3" xr:uid="{00000000-0005-0000-0000-000002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Normal="100" workbookViewId="0">
      <selection activeCell="F20" sqref="F20"/>
    </sheetView>
  </sheetViews>
  <sheetFormatPr defaultRowHeight="12.75" x14ac:dyDescent="0.2"/>
  <cols>
    <col min="1" max="1" width="22.42578125" customWidth="1"/>
    <col min="2" max="2" width="41.7109375" style="2" customWidth="1"/>
    <col min="3" max="3" width="14.7109375" customWidth="1"/>
    <col min="4" max="5" width="13.7109375" customWidth="1"/>
    <col min="6" max="6" width="20" customWidth="1"/>
    <col min="7" max="7" width="11.85546875" customWidth="1"/>
    <col min="8" max="8" width="12.7109375" customWidth="1"/>
    <col min="9" max="9" width="13.85546875" customWidth="1"/>
    <col min="10" max="10" width="12.28515625" customWidth="1"/>
  </cols>
  <sheetData>
    <row r="1" spans="1:10" ht="13.5" customHeight="1" x14ac:dyDescent="0.2">
      <c r="A1" s="5"/>
      <c r="B1" s="6"/>
      <c r="C1" s="5"/>
      <c r="D1" s="5"/>
      <c r="E1" s="5"/>
      <c r="F1" s="5"/>
      <c r="G1" s="5"/>
    </row>
    <row r="2" spans="1:10" x14ac:dyDescent="0.2">
      <c r="A2" s="14" t="s">
        <v>99</v>
      </c>
      <c r="B2" s="14"/>
      <c r="C2" s="14"/>
      <c r="D2" s="14"/>
      <c r="E2" s="14"/>
      <c r="F2" s="14"/>
      <c r="G2" s="14"/>
    </row>
    <row r="3" spans="1:10" x14ac:dyDescent="0.2">
      <c r="A3" s="5"/>
      <c r="B3" s="6"/>
      <c r="C3" s="5"/>
      <c r="D3" s="5"/>
      <c r="E3" s="5"/>
      <c r="F3" s="5"/>
      <c r="G3" s="5"/>
    </row>
    <row r="4" spans="1:10" ht="29.25" customHeight="1" x14ac:dyDescent="0.2">
      <c r="A4" s="15" t="s">
        <v>69</v>
      </c>
      <c r="B4" s="16" t="s">
        <v>68</v>
      </c>
      <c r="C4" s="17" t="s">
        <v>100</v>
      </c>
      <c r="D4" s="18"/>
      <c r="E4" s="19"/>
      <c r="F4" s="11" t="s">
        <v>101</v>
      </c>
      <c r="G4" s="20" t="s">
        <v>96</v>
      </c>
    </row>
    <row r="5" spans="1:10" ht="51" customHeight="1" x14ac:dyDescent="0.2">
      <c r="A5" s="15" t="s">
        <v>60</v>
      </c>
      <c r="B5" s="16" t="s">
        <v>43</v>
      </c>
      <c r="C5" s="8" t="s">
        <v>70</v>
      </c>
      <c r="D5" s="8" t="s">
        <v>71</v>
      </c>
      <c r="E5" s="8" t="s">
        <v>67</v>
      </c>
      <c r="F5" s="8" t="s">
        <v>71</v>
      </c>
      <c r="G5" s="21"/>
    </row>
    <row r="6" spans="1:10" x14ac:dyDescent="0.2">
      <c r="A6" s="1" t="s">
        <v>22</v>
      </c>
      <c r="B6" s="3" t="s">
        <v>50</v>
      </c>
      <c r="C6" s="7">
        <f>C7+C45</f>
        <v>694295.20000000007</v>
      </c>
      <c r="D6" s="7">
        <f>D7+D45</f>
        <v>337828.89999999997</v>
      </c>
      <c r="E6" s="7">
        <f>D6/C6*100</f>
        <v>48.657818749143004</v>
      </c>
      <c r="F6" s="7">
        <f>F7+F45</f>
        <v>294633.40000000002</v>
      </c>
      <c r="G6" s="7">
        <f>D6/F6*100</f>
        <v>114.66076147510769</v>
      </c>
      <c r="H6" s="4"/>
      <c r="I6" s="4"/>
      <c r="J6" s="4"/>
    </row>
    <row r="7" spans="1:10" x14ac:dyDescent="0.2">
      <c r="A7" s="1" t="s">
        <v>2</v>
      </c>
      <c r="B7" s="3" t="s">
        <v>0</v>
      </c>
      <c r="C7" s="7">
        <f>C8+C10+C12+C17+C19+C23+C25+C28+C31+C42+C16</f>
        <v>106934</v>
      </c>
      <c r="D7" s="7">
        <f>D8+D10+D12+D17+D19+D23+D25+D28+D31+D42+D16</f>
        <v>41360.500000000007</v>
      </c>
      <c r="E7" s="7">
        <f t="shared" ref="E7:E52" si="0">D7/C7*100</f>
        <v>38.678530682477046</v>
      </c>
      <c r="F7" s="7">
        <f>F8+F10+F12+F17+F19+F23+F28+F31+F42</f>
        <v>33479.5</v>
      </c>
      <c r="G7" s="7">
        <f t="shared" ref="G7:G34" si="1">D7/F7*100</f>
        <v>123.53977807314926</v>
      </c>
      <c r="H7" s="4"/>
      <c r="I7" s="4"/>
      <c r="J7" s="4"/>
    </row>
    <row r="8" spans="1:10" x14ac:dyDescent="0.2">
      <c r="A8" s="1" t="s">
        <v>21</v>
      </c>
      <c r="B8" s="3" t="s">
        <v>34</v>
      </c>
      <c r="C8" s="7">
        <f>C9</f>
        <v>35638.1</v>
      </c>
      <c r="D8" s="7">
        <f>D9</f>
        <v>16337.4</v>
      </c>
      <c r="E8" s="7">
        <f t="shared" si="0"/>
        <v>45.842511244987811</v>
      </c>
      <c r="F8" s="7">
        <f>F9</f>
        <v>15980.9</v>
      </c>
      <c r="G8" s="7">
        <f t="shared" si="1"/>
        <v>102.2307880031788</v>
      </c>
      <c r="H8" s="4"/>
      <c r="I8" s="4"/>
      <c r="J8" s="4"/>
    </row>
    <row r="9" spans="1:10" x14ac:dyDescent="0.2">
      <c r="A9" s="1" t="s">
        <v>45</v>
      </c>
      <c r="B9" s="3" t="s">
        <v>9</v>
      </c>
      <c r="C9" s="7">
        <v>35638.1</v>
      </c>
      <c r="D9" s="7">
        <v>16337.4</v>
      </c>
      <c r="E9" s="7">
        <f t="shared" si="0"/>
        <v>45.842511244987811</v>
      </c>
      <c r="F9" s="7">
        <v>15980.9</v>
      </c>
      <c r="G9" s="7">
        <f t="shared" si="1"/>
        <v>102.2307880031788</v>
      </c>
      <c r="H9" s="4"/>
      <c r="I9" s="4"/>
      <c r="J9" s="4"/>
    </row>
    <row r="10" spans="1:10" ht="38.25" x14ac:dyDescent="0.2">
      <c r="A10" s="1" t="s">
        <v>63</v>
      </c>
      <c r="B10" s="3" t="s">
        <v>28</v>
      </c>
      <c r="C10" s="7">
        <f>C11</f>
        <v>24283</v>
      </c>
      <c r="D10" s="7">
        <f>D11</f>
        <v>12633.5</v>
      </c>
      <c r="E10" s="7">
        <f t="shared" si="0"/>
        <v>52.026108800395342</v>
      </c>
      <c r="F10" s="7">
        <f>F11</f>
        <v>10825</v>
      </c>
      <c r="G10" s="7">
        <f>D10/F10*100</f>
        <v>116.70669745958429</v>
      </c>
      <c r="H10" s="4"/>
      <c r="I10" s="4"/>
      <c r="J10" s="4"/>
    </row>
    <row r="11" spans="1:10" ht="38.25" x14ac:dyDescent="0.2">
      <c r="A11" s="1" t="s">
        <v>49</v>
      </c>
      <c r="B11" s="3" t="s">
        <v>26</v>
      </c>
      <c r="C11" s="7">
        <v>24283</v>
      </c>
      <c r="D11" s="7">
        <v>12633.5</v>
      </c>
      <c r="E11" s="7">
        <f t="shared" si="0"/>
        <v>52.026108800395342</v>
      </c>
      <c r="F11" s="7">
        <v>10825</v>
      </c>
      <c r="G11" s="7">
        <f>D11/F11*100</f>
        <v>116.70669745958429</v>
      </c>
      <c r="H11" s="4"/>
      <c r="I11" s="4"/>
      <c r="J11" s="4"/>
    </row>
    <row r="12" spans="1:10" x14ac:dyDescent="0.2">
      <c r="A12" s="1" t="s">
        <v>65</v>
      </c>
      <c r="B12" s="3" t="s">
        <v>41</v>
      </c>
      <c r="C12" s="7">
        <f>C13+C14+C15</f>
        <v>5097.1000000000004</v>
      </c>
      <c r="D12" s="7">
        <f>D13+D14+D15</f>
        <v>4679.8999999999996</v>
      </c>
      <c r="E12" s="7">
        <f t="shared" si="0"/>
        <v>91.814953601067259</v>
      </c>
      <c r="F12" s="7">
        <f>F13+F14+F15</f>
        <v>3173.2</v>
      </c>
      <c r="G12" s="7">
        <f>D12/F12*100</f>
        <v>147.48203706038069</v>
      </c>
      <c r="H12" s="4"/>
      <c r="I12" s="4"/>
      <c r="J12" s="4"/>
    </row>
    <row r="13" spans="1:10" ht="25.5" x14ac:dyDescent="0.2">
      <c r="A13" s="1" t="s">
        <v>52</v>
      </c>
      <c r="B13" s="3" t="s">
        <v>4</v>
      </c>
      <c r="C13" s="7">
        <v>1400</v>
      </c>
      <c r="D13" s="7">
        <v>1058.2</v>
      </c>
      <c r="E13" s="7">
        <f t="shared" si="0"/>
        <v>75.585714285714289</v>
      </c>
      <c r="F13" s="7">
        <v>2202.1</v>
      </c>
      <c r="G13" s="7">
        <f t="shared" si="1"/>
        <v>48.054130148494622</v>
      </c>
      <c r="H13" s="4"/>
      <c r="I13" s="4"/>
      <c r="J13" s="4"/>
    </row>
    <row r="14" spans="1:10" x14ac:dyDescent="0.2">
      <c r="A14" s="1" t="s">
        <v>10</v>
      </c>
      <c r="B14" s="3" t="s">
        <v>15</v>
      </c>
      <c r="C14" s="7">
        <v>2237.1</v>
      </c>
      <c r="D14" s="7">
        <v>2240</v>
      </c>
      <c r="E14" s="7">
        <f t="shared" si="0"/>
        <v>100.12963211300345</v>
      </c>
      <c r="F14" s="7">
        <v>941.4</v>
      </c>
      <c r="G14" s="7">
        <f>D14/F14*100</f>
        <v>237.94348842149989</v>
      </c>
      <c r="H14" s="4"/>
      <c r="I14" s="4"/>
      <c r="J14" s="4"/>
    </row>
    <row r="15" spans="1:10" ht="25.5" x14ac:dyDescent="0.2">
      <c r="A15" s="12" t="s">
        <v>83</v>
      </c>
      <c r="B15" s="10" t="s">
        <v>84</v>
      </c>
      <c r="C15" s="7">
        <v>1460</v>
      </c>
      <c r="D15" s="7">
        <v>1381.7</v>
      </c>
      <c r="E15" s="7">
        <f t="shared" si="0"/>
        <v>94.636986301369859</v>
      </c>
      <c r="F15" s="7">
        <v>29.7</v>
      </c>
      <c r="G15" s="7">
        <f>D15/F15*100</f>
        <v>4652.1885521885524</v>
      </c>
      <c r="H15" s="4"/>
      <c r="I15" s="4"/>
      <c r="J15" s="4"/>
    </row>
    <row r="16" spans="1:10" x14ac:dyDescent="0.2">
      <c r="A16" s="12" t="s">
        <v>97</v>
      </c>
      <c r="B16" s="10" t="s">
        <v>98</v>
      </c>
      <c r="C16" s="7">
        <v>23314</v>
      </c>
      <c r="D16" s="7">
        <v>4033.6</v>
      </c>
      <c r="E16" s="7">
        <f t="shared" si="0"/>
        <v>17.301192416573734</v>
      </c>
      <c r="F16" s="7"/>
      <c r="G16" s="7" t="e">
        <f>D16/F16*100</f>
        <v>#DIV/0!</v>
      </c>
      <c r="H16" s="4"/>
      <c r="I16" s="4"/>
      <c r="J16" s="4"/>
    </row>
    <row r="17" spans="1:10" x14ac:dyDescent="0.2">
      <c r="A17" s="1" t="s">
        <v>59</v>
      </c>
      <c r="B17" s="3" t="s">
        <v>11</v>
      </c>
      <c r="C17" s="7">
        <f>C18</f>
        <v>3700</v>
      </c>
      <c r="D17" s="7">
        <f>D18</f>
        <v>2171.1</v>
      </c>
      <c r="E17" s="7">
        <f t="shared" si="0"/>
        <v>58.678378378378369</v>
      </c>
      <c r="F17" s="7">
        <f>F18</f>
        <v>1908.8</v>
      </c>
      <c r="G17" s="7">
        <f t="shared" si="1"/>
        <v>113.7416177703269</v>
      </c>
      <c r="H17" s="4"/>
      <c r="I17" s="4"/>
      <c r="J17" s="4"/>
    </row>
    <row r="18" spans="1:10" ht="38.25" x14ac:dyDescent="0.2">
      <c r="A18" s="1" t="s">
        <v>33</v>
      </c>
      <c r="B18" s="3" t="s">
        <v>29</v>
      </c>
      <c r="C18" s="7">
        <v>3700</v>
      </c>
      <c r="D18" s="7">
        <v>2171.1</v>
      </c>
      <c r="E18" s="7">
        <f t="shared" si="0"/>
        <v>58.678378378378369</v>
      </c>
      <c r="F18" s="7">
        <v>1908.8</v>
      </c>
      <c r="G18" s="7">
        <f t="shared" si="1"/>
        <v>113.7416177703269</v>
      </c>
      <c r="H18" s="4"/>
      <c r="I18" s="4"/>
      <c r="J18" s="4"/>
    </row>
    <row r="19" spans="1:10" ht="51" x14ac:dyDescent="0.2">
      <c r="A19" s="1" t="s">
        <v>103</v>
      </c>
      <c r="B19" s="3" t="s">
        <v>56</v>
      </c>
      <c r="C19" s="7">
        <f>C20+C21+C22</f>
        <v>2294</v>
      </c>
      <c r="D19" s="7">
        <f>D20+D21+D22</f>
        <v>871.7</v>
      </c>
      <c r="E19" s="7">
        <f t="shared" si="0"/>
        <v>37.999128160418479</v>
      </c>
      <c r="F19" s="7">
        <f>F20+F21+F22</f>
        <v>798.2</v>
      </c>
      <c r="G19" s="7">
        <f t="shared" si="1"/>
        <v>109.20821849160612</v>
      </c>
      <c r="H19" s="4"/>
      <c r="I19" s="4"/>
      <c r="J19" s="4"/>
    </row>
    <row r="20" spans="1:10" ht="114.75" x14ac:dyDescent="0.2">
      <c r="A20" s="1" t="s">
        <v>54</v>
      </c>
      <c r="B20" s="3" t="s">
        <v>6</v>
      </c>
      <c r="C20" s="7">
        <v>2151</v>
      </c>
      <c r="D20" s="7">
        <v>860.7</v>
      </c>
      <c r="E20" s="7">
        <f t="shared" si="0"/>
        <v>40.013947001394698</v>
      </c>
      <c r="F20" s="7">
        <v>799.6</v>
      </c>
      <c r="G20" s="7">
        <f t="shared" si="1"/>
        <v>107.64132066033017</v>
      </c>
      <c r="H20" s="4"/>
      <c r="I20" s="4"/>
      <c r="J20" s="4"/>
    </row>
    <row r="21" spans="1:10" ht="25.5" x14ac:dyDescent="0.2">
      <c r="A21" s="1" t="s">
        <v>44</v>
      </c>
      <c r="B21" s="3" t="s">
        <v>61</v>
      </c>
      <c r="C21" s="7">
        <v>5</v>
      </c>
      <c r="D21" s="7">
        <v>0</v>
      </c>
      <c r="E21" s="7">
        <f t="shared" si="0"/>
        <v>0</v>
      </c>
      <c r="F21" s="7">
        <v>0</v>
      </c>
      <c r="G21" s="7"/>
      <c r="H21" s="4"/>
      <c r="I21" s="4"/>
      <c r="J21" s="4"/>
    </row>
    <row r="22" spans="1:10" ht="102" x14ac:dyDescent="0.2">
      <c r="A22" s="1" t="s">
        <v>39</v>
      </c>
      <c r="B22" s="3" t="s">
        <v>8</v>
      </c>
      <c r="C22" s="7">
        <v>138</v>
      </c>
      <c r="D22" s="7">
        <v>11</v>
      </c>
      <c r="E22" s="7">
        <f t="shared" si="0"/>
        <v>7.9710144927536222</v>
      </c>
      <c r="F22" s="7">
        <v>-1.4</v>
      </c>
      <c r="G22" s="7"/>
      <c r="H22" s="4"/>
      <c r="I22" s="4"/>
      <c r="J22" s="4"/>
    </row>
    <row r="23" spans="1:10" ht="25.5" x14ac:dyDescent="0.2">
      <c r="A23" s="1" t="s">
        <v>48</v>
      </c>
      <c r="B23" s="3" t="s">
        <v>14</v>
      </c>
      <c r="C23" s="7">
        <f>C24</f>
        <v>59</v>
      </c>
      <c r="D23" s="7">
        <f>D24</f>
        <v>52.8</v>
      </c>
      <c r="E23" s="7">
        <f t="shared" si="0"/>
        <v>89.491525423728817</v>
      </c>
      <c r="F23" s="7">
        <f>F24</f>
        <v>34.700000000000003</v>
      </c>
      <c r="G23" s="7">
        <f t="shared" si="1"/>
        <v>152.16138328530258</v>
      </c>
      <c r="H23" s="4"/>
      <c r="I23" s="4"/>
      <c r="J23" s="4"/>
    </row>
    <row r="24" spans="1:10" ht="25.5" x14ac:dyDescent="0.2">
      <c r="A24" s="1" t="s">
        <v>42</v>
      </c>
      <c r="B24" s="3" t="s">
        <v>64</v>
      </c>
      <c r="C24" s="7">
        <v>59</v>
      </c>
      <c r="D24" s="7">
        <v>52.8</v>
      </c>
      <c r="E24" s="7">
        <f t="shared" si="0"/>
        <v>89.491525423728817</v>
      </c>
      <c r="F24" s="7">
        <v>34.700000000000003</v>
      </c>
      <c r="G24" s="7">
        <f t="shared" si="1"/>
        <v>152.16138328530258</v>
      </c>
      <c r="H24" s="4"/>
      <c r="I24" s="4"/>
      <c r="J24" s="4"/>
    </row>
    <row r="25" spans="1:10" ht="38.25" x14ac:dyDescent="0.2">
      <c r="A25" s="1" t="s">
        <v>5</v>
      </c>
      <c r="B25" s="3" t="s">
        <v>38</v>
      </c>
      <c r="C25" s="7">
        <f>C26</f>
        <v>2</v>
      </c>
      <c r="D25" s="7">
        <f>D26</f>
        <v>1.3</v>
      </c>
      <c r="E25" s="7">
        <f t="shared" si="0"/>
        <v>65</v>
      </c>
      <c r="F25" s="7">
        <f>F26</f>
        <v>0.5</v>
      </c>
      <c r="G25" s="7">
        <f t="shared" si="1"/>
        <v>260</v>
      </c>
      <c r="H25" s="4"/>
      <c r="I25" s="4"/>
      <c r="J25" s="4"/>
    </row>
    <row r="26" spans="1:10" x14ac:dyDescent="0.2">
      <c r="A26" s="1" t="s">
        <v>18</v>
      </c>
      <c r="B26" s="3" t="s">
        <v>58</v>
      </c>
      <c r="C26" s="7">
        <v>2</v>
      </c>
      <c r="D26" s="7">
        <v>1.3</v>
      </c>
      <c r="E26" s="7">
        <v>0.5</v>
      </c>
      <c r="F26" s="7">
        <v>0.5</v>
      </c>
      <c r="G26" s="7">
        <f t="shared" si="1"/>
        <v>260</v>
      </c>
      <c r="H26" s="4"/>
      <c r="I26" s="4"/>
      <c r="J26" s="4"/>
    </row>
    <row r="27" spans="1:10" x14ac:dyDescent="0.2">
      <c r="A27" s="1" t="s">
        <v>31</v>
      </c>
      <c r="B27" s="3" t="s">
        <v>53</v>
      </c>
      <c r="C27" s="7">
        <v>0</v>
      </c>
      <c r="D27" s="7">
        <v>0</v>
      </c>
      <c r="E27" s="7" t="e">
        <f t="shared" si="0"/>
        <v>#DIV/0!</v>
      </c>
      <c r="F27" s="7"/>
      <c r="G27" s="7" t="e">
        <f t="shared" si="1"/>
        <v>#DIV/0!</v>
      </c>
      <c r="H27" s="4"/>
      <c r="I27" s="4"/>
      <c r="J27" s="4"/>
    </row>
    <row r="28" spans="1:10" ht="25.5" x14ac:dyDescent="0.2">
      <c r="A28" s="1" t="s">
        <v>27</v>
      </c>
      <c r="B28" s="3" t="s">
        <v>32</v>
      </c>
      <c r="C28" s="7">
        <f>C29+C30</f>
        <v>10706</v>
      </c>
      <c r="D28" s="7">
        <f>D29+D30</f>
        <v>154.5</v>
      </c>
      <c r="E28" s="7">
        <f t="shared" si="0"/>
        <v>1.4431160097141789</v>
      </c>
      <c r="F28" s="7">
        <f>F29+F30</f>
        <v>50.1</v>
      </c>
      <c r="G28" s="7">
        <f t="shared" si="1"/>
        <v>308.38323353293413</v>
      </c>
      <c r="H28" s="4"/>
      <c r="I28" s="4"/>
      <c r="J28" s="4"/>
    </row>
    <row r="29" spans="1:10" ht="102" x14ac:dyDescent="0.2">
      <c r="A29" s="1" t="s">
        <v>17</v>
      </c>
      <c r="B29" s="3" t="s">
        <v>25</v>
      </c>
      <c r="C29" s="7">
        <v>10581</v>
      </c>
      <c r="D29" s="7">
        <v>57.4</v>
      </c>
      <c r="E29" s="7">
        <f t="shared" si="0"/>
        <v>0.54248180701256965</v>
      </c>
      <c r="F29" s="7">
        <v>0</v>
      </c>
      <c r="G29" s="7" t="e">
        <f t="shared" si="1"/>
        <v>#DIV/0!</v>
      </c>
      <c r="H29" s="4"/>
      <c r="I29" s="4"/>
      <c r="J29" s="4"/>
    </row>
    <row r="30" spans="1:10" ht="38.25" x14ac:dyDescent="0.2">
      <c r="A30" s="1" t="s">
        <v>3</v>
      </c>
      <c r="B30" s="3" t="s">
        <v>35</v>
      </c>
      <c r="C30" s="7">
        <v>125</v>
      </c>
      <c r="D30" s="7">
        <v>97.1</v>
      </c>
      <c r="E30" s="7">
        <f t="shared" si="0"/>
        <v>77.679999999999993</v>
      </c>
      <c r="F30" s="7">
        <v>50.1</v>
      </c>
      <c r="G30" s="7">
        <f t="shared" si="1"/>
        <v>193.812375249501</v>
      </c>
      <c r="H30" s="4"/>
      <c r="I30" s="4"/>
      <c r="J30" s="4"/>
    </row>
    <row r="31" spans="1:10" ht="25.5" x14ac:dyDescent="0.2">
      <c r="A31" s="1" t="s">
        <v>66</v>
      </c>
      <c r="B31" s="3" t="s">
        <v>57</v>
      </c>
      <c r="C31" s="7">
        <f>C32+C34+C35</f>
        <v>1810.8</v>
      </c>
      <c r="D31" s="7">
        <f>D32+D34+D35</f>
        <v>396.3</v>
      </c>
      <c r="E31" s="7">
        <f t="shared" si="0"/>
        <v>21.885354539430089</v>
      </c>
      <c r="F31" s="7">
        <f>F32+F34+F35</f>
        <v>667.7</v>
      </c>
      <c r="G31" s="7">
        <f t="shared" si="1"/>
        <v>59.35300284558933</v>
      </c>
      <c r="H31" s="4"/>
      <c r="I31" s="4"/>
      <c r="J31" s="4"/>
    </row>
    <row r="32" spans="1:10" ht="38.25" x14ac:dyDescent="0.2">
      <c r="A32" s="1" t="s">
        <v>86</v>
      </c>
      <c r="B32" s="3" t="s">
        <v>85</v>
      </c>
      <c r="C32" s="7">
        <v>238</v>
      </c>
      <c r="D32" s="7">
        <v>221.1</v>
      </c>
      <c r="E32" s="7">
        <f t="shared" si="0"/>
        <v>92.899159663865547</v>
      </c>
      <c r="F32" s="7">
        <v>79.599999999999994</v>
      </c>
      <c r="G32" s="7">
        <f t="shared" si="1"/>
        <v>277.7638190954774</v>
      </c>
      <c r="H32" s="4"/>
      <c r="I32" s="4"/>
      <c r="J32" s="4"/>
    </row>
    <row r="33" spans="1:10" ht="63.75" hidden="1" x14ac:dyDescent="0.2">
      <c r="A33" s="1" t="s">
        <v>24</v>
      </c>
      <c r="B33" s="3" t="s">
        <v>13</v>
      </c>
      <c r="C33" s="7">
        <v>5</v>
      </c>
      <c r="D33" s="7">
        <v>3.6</v>
      </c>
      <c r="E33" s="7">
        <f t="shared" si="0"/>
        <v>72</v>
      </c>
      <c r="F33" s="7">
        <v>0</v>
      </c>
      <c r="G33" s="7"/>
      <c r="H33" s="4"/>
      <c r="I33" s="4"/>
      <c r="J33" s="4"/>
    </row>
    <row r="34" spans="1:10" ht="140.25" x14ac:dyDescent="0.2">
      <c r="A34" s="1" t="s">
        <v>88</v>
      </c>
      <c r="B34" s="3" t="s">
        <v>87</v>
      </c>
      <c r="C34" s="7">
        <v>1512.8</v>
      </c>
      <c r="D34" s="7">
        <v>125.6</v>
      </c>
      <c r="E34" s="7">
        <f t="shared" si="0"/>
        <v>8.3024854574299312</v>
      </c>
      <c r="F34" s="7">
        <v>204.5</v>
      </c>
      <c r="G34" s="7">
        <f t="shared" si="1"/>
        <v>61.418092909535446</v>
      </c>
      <c r="H34" s="4"/>
      <c r="I34" s="4"/>
      <c r="J34" s="4"/>
    </row>
    <row r="35" spans="1:10" ht="25.5" x14ac:dyDescent="0.2">
      <c r="A35" s="1" t="s">
        <v>90</v>
      </c>
      <c r="B35" s="3" t="s">
        <v>89</v>
      </c>
      <c r="C35" s="7">
        <v>60</v>
      </c>
      <c r="D35" s="7">
        <v>49.6</v>
      </c>
      <c r="E35" s="7">
        <f t="shared" si="0"/>
        <v>82.666666666666671</v>
      </c>
      <c r="F35" s="7">
        <v>383.6</v>
      </c>
      <c r="G35" s="7">
        <f>D35/F35*100</f>
        <v>12.930135557872784</v>
      </c>
      <c r="H35" s="4"/>
      <c r="I35" s="4"/>
      <c r="J35" s="4"/>
    </row>
    <row r="36" spans="1:10" ht="38.25" hidden="1" x14ac:dyDescent="0.2">
      <c r="A36" s="1" t="s">
        <v>1</v>
      </c>
      <c r="B36" s="3" t="s">
        <v>30</v>
      </c>
      <c r="C36" s="7"/>
      <c r="D36" s="7">
        <v>0</v>
      </c>
      <c r="E36" s="7" t="e">
        <f t="shared" si="0"/>
        <v>#DIV/0!</v>
      </c>
      <c r="F36" s="7">
        <v>0</v>
      </c>
      <c r="G36" s="7" t="e">
        <f t="shared" ref="G36:G52" si="2">D36/F36*100</f>
        <v>#DIV/0!</v>
      </c>
      <c r="H36" s="4"/>
      <c r="I36" s="4"/>
      <c r="J36" s="4"/>
    </row>
    <row r="37" spans="1:10" ht="63.75" hidden="1" x14ac:dyDescent="0.2">
      <c r="A37" s="1" t="s">
        <v>51</v>
      </c>
      <c r="B37" s="3" t="s">
        <v>47</v>
      </c>
      <c r="C37" s="7"/>
      <c r="D37" s="7"/>
      <c r="E37" s="7" t="e">
        <f t="shared" si="0"/>
        <v>#DIV/0!</v>
      </c>
      <c r="F37" s="7"/>
      <c r="G37" s="7"/>
      <c r="H37" s="4"/>
      <c r="I37" s="4"/>
      <c r="J37" s="4"/>
    </row>
    <row r="38" spans="1:10" ht="38.25" hidden="1" x14ac:dyDescent="0.2">
      <c r="A38" s="1" t="s">
        <v>12</v>
      </c>
      <c r="B38" s="3" t="s">
        <v>23</v>
      </c>
      <c r="C38" s="7"/>
      <c r="D38" s="7"/>
      <c r="E38" s="7" t="e">
        <f t="shared" si="0"/>
        <v>#DIV/0!</v>
      </c>
      <c r="F38" s="7"/>
      <c r="G38" s="7"/>
      <c r="H38" s="4"/>
      <c r="I38" s="4"/>
      <c r="J38" s="4"/>
    </row>
    <row r="39" spans="1:10" ht="63.75" hidden="1" x14ac:dyDescent="0.2">
      <c r="A39" s="1" t="s">
        <v>55</v>
      </c>
      <c r="B39" s="3" t="s">
        <v>62</v>
      </c>
      <c r="C39" s="7"/>
      <c r="D39" s="7"/>
      <c r="E39" s="7" t="e">
        <f t="shared" si="0"/>
        <v>#DIV/0!</v>
      </c>
      <c r="F39" s="7"/>
      <c r="G39" s="7"/>
      <c r="H39" s="4"/>
      <c r="I39" s="4"/>
      <c r="J39" s="4"/>
    </row>
    <row r="40" spans="1:10" ht="76.5" hidden="1" x14ac:dyDescent="0.2">
      <c r="A40" s="1" t="s">
        <v>19</v>
      </c>
      <c r="B40" s="3" t="s">
        <v>37</v>
      </c>
      <c r="C40" s="7"/>
      <c r="D40" s="7"/>
      <c r="E40" s="7" t="e">
        <f t="shared" si="0"/>
        <v>#DIV/0!</v>
      </c>
      <c r="F40" s="7"/>
      <c r="G40" s="7"/>
      <c r="H40" s="4"/>
      <c r="I40" s="4"/>
      <c r="J40" s="4"/>
    </row>
    <row r="41" spans="1:10" ht="38.25" hidden="1" x14ac:dyDescent="0.2">
      <c r="A41" s="1" t="s">
        <v>40</v>
      </c>
      <c r="B41" s="3" t="s">
        <v>46</v>
      </c>
      <c r="C41" s="7"/>
      <c r="D41" s="7"/>
      <c r="E41" s="7" t="e">
        <f t="shared" si="0"/>
        <v>#DIV/0!</v>
      </c>
      <c r="F41" s="7"/>
      <c r="G41" s="7"/>
      <c r="H41" s="4"/>
      <c r="I41" s="4"/>
      <c r="J41" s="4"/>
    </row>
    <row r="42" spans="1:10" x14ac:dyDescent="0.2">
      <c r="A42" s="1" t="s">
        <v>20</v>
      </c>
      <c r="B42" s="3" t="s">
        <v>36</v>
      </c>
      <c r="C42" s="7">
        <f>C44</f>
        <v>30</v>
      </c>
      <c r="D42" s="7">
        <f>D44</f>
        <v>28.4</v>
      </c>
      <c r="E42" s="7">
        <f t="shared" si="0"/>
        <v>94.666666666666671</v>
      </c>
      <c r="F42" s="7">
        <f>F44+F43</f>
        <v>40.9</v>
      </c>
      <c r="G42" s="7">
        <f>D42/F42*100</f>
        <v>69.437652811735944</v>
      </c>
      <c r="H42" s="4"/>
      <c r="I42" s="4"/>
      <c r="J42" s="4"/>
    </row>
    <row r="43" spans="1:10" x14ac:dyDescent="0.2">
      <c r="A43" s="1" t="s">
        <v>7</v>
      </c>
      <c r="B43" s="10" t="s">
        <v>16</v>
      </c>
      <c r="C43" s="7"/>
      <c r="D43" s="7"/>
      <c r="E43" s="7"/>
      <c r="F43" s="7">
        <v>18.7</v>
      </c>
      <c r="G43" s="7"/>
      <c r="H43" s="4"/>
      <c r="I43" s="4"/>
      <c r="J43" s="4"/>
    </row>
    <row r="44" spans="1:10" ht="18" customHeight="1" x14ac:dyDescent="0.2">
      <c r="A44" s="1" t="s">
        <v>102</v>
      </c>
      <c r="B44" s="10" t="s">
        <v>16</v>
      </c>
      <c r="C44" s="7">
        <v>30</v>
      </c>
      <c r="D44" s="7">
        <v>28.4</v>
      </c>
      <c r="E44" s="7">
        <f t="shared" si="0"/>
        <v>94.666666666666671</v>
      </c>
      <c r="F44" s="7">
        <v>22.2</v>
      </c>
      <c r="G44" s="7">
        <f t="shared" si="2"/>
        <v>127.92792792792793</v>
      </c>
      <c r="H44" s="4"/>
      <c r="I44" s="4"/>
      <c r="J44" s="4"/>
    </row>
    <row r="45" spans="1:10" x14ac:dyDescent="0.2">
      <c r="A45" s="9" t="s">
        <v>79</v>
      </c>
      <c r="B45" s="13" t="s">
        <v>72</v>
      </c>
      <c r="C45" s="7">
        <f>C46</f>
        <v>587361.20000000007</v>
      </c>
      <c r="D45" s="7">
        <f>D46</f>
        <v>296468.39999999997</v>
      </c>
      <c r="E45" s="7">
        <f t="shared" si="0"/>
        <v>50.474631283101424</v>
      </c>
      <c r="F45" s="7">
        <f>F46</f>
        <v>261153.9</v>
      </c>
      <c r="G45" s="7">
        <f>D45/F45*100</f>
        <v>113.52248616620312</v>
      </c>
      <c r="H45" s="4"/>
      <c r="I45" s="4"/>
      <c r="J45" s="4"/>
    </row>
    <row r="46" spans="1:10" ht="38.25" x14ac:dyDescent="0.2">
      <c r="A46" s="9" t="s">
        <v>80</v>
      </c>
      <c r="B46" s="13" t="s">
        <v>73</v>
      </c>
      <c r="C46" s="7">
        <f>C47+C48+C49+C50+C52+C51</f>
        <v>587361.20000000007</v>
      </c>
      <c r="D46" s="7">
        <f>D47+D48+D49+D50+D52+D51</f>
        <v>296468.39999999997</v>
      </c>
      <c r="E46" s="7">
        <f t="shared" si="0"/>
        <v>50.474631283101424</v>
      </c>
      <c r="F46" s="7">
        <f>F47+F48+F49+F50+F52+F51</f>
        <v>261153.9</v>
      </c>
      <c r="G46" s="7">
        <f t="shared" si="2"/>
        <v>113.52248616620312</v>
      </c>
      <c r="H46" s="4"/>
      <c r="I46" s="4"/>
      <c r="J46" s="4"/>
    </row>
    <row r="47" spans="1:10" ht="25.5" x14ac:dyDescent="0.2">
      <c r="A47" s="9" t="s">
        <v>93</v>
      </c>
      <c r="B47" s="13" t="s">
        <v>74</v>
      </c>
      <c r="C47" s="7">
        <v>213799.1</v>
      </c>
      <c r="D47" s="7">
        <v>100598</v>
      </c>
      <c r="E47" s="7">
        <f t="shared" si="0"/>
        <v>47.052583476731193</v>
      </c>
      <c r="F47" s="7">
        <v>89201.5</v>
      </c>
      <c r="G47" s="7">
        <f t="shared" si="2"/>
        <v>112.77613044623689</v>
      </c>
      <c r="H47" s="4"/>
      <c r="I47" s="4"/>
      <c r="J47" s="4"/>
    </row>
    <row r="48" spans="1:10" ht="38.25" x14ac:dyDescent="0.2">
      <c r="A48" s="9" t="s">
        <v>81</v>
      </c>
      <c r="B48" s="13" t="s">
        <v>75</v>
      </c>
      <c r="C48" s="7">
        <v>47310</v>
      </c>
      <c r="D48" s="7">
        <v>15187</v>
      </c>
      <c r="E48" s="7">
        <f t="shared" si="0"/>
        <v>32.101035721834705</v>
      </c>
      <c r="F48" s="7">
        <v>16356.1</v>
      </c>
      <c r="G48" s="7"/>
      <c r="H48" s="4"/>
      <c r="I48" s="4"/>
      <c r="J48" s="4"/>
    </row>
    <row r="49" spans="1:10" ht="25.5" x14ac:dyDescent="0.2">
      <c r="A49" s="9" t="s">
        <v>92</v>
      </c>
      <c r="B49" s="13" t="s">
        <v>76</v>
      </c>
      <c r="C49" s="7">
        <v>304729.90000000002</v>
      </c>
      <c r="D49" s="7">
        <v>164813.6</v>
      </c>
      <c r="E49" s="7">
        <f t="shared" si="0"/>
        <v>54.085142285020268</v>
      </c>
      <c r="F49" s="7">
        <v>147152.5</v>
      </c>
      <c r="G49" s="7">
        <f t="shared" si="2"/>
        <v>112.0019027879241</v>
      </c>
      <c r="H49" s="4"/>
      <c r="I49" s="4"/>
      <c r="J49" s="4"/>
    </row>
    <row r="50" spans="1:10" x14ac:dyDescent="0.2">
      <c r="A50" s="9" t="s">
        <v>91</v>
      </c>
      <c r="B50" s="13" t="s">
        <v>77</v>
      </c>
      <c r="C50" s="7">
        <v>21688.799999999999</v>
      </c>
      <c r="D50" s="7">
        <v>16029.2</v>
      </c>
      <c r="E50" s="7">
        <f t="shared" si="0"/>
        <v>73.905425841909192</v>
      </c>
      <c r="F50" s="7">
        <v>8574</v>
      </c>
      <c r="G50" s="7">
        <f t="shared" si="2"/>
        <v>186.95124795894566</v>
      </c>
      <c r="H50" s="4"/>
      <c r="I50" s="4"/>
      <c r="J50" s="4"/>
    </row>
    <row r="51" spans="1:10" ht="38.25" x14ac:dyDescent="0.2">
      <c r="A51" s="9" t="s">
        <v>94</v>
      </c>
      <c r="B51" s="13" t="s">
        <v>95</v>
      </c>
      <c r="C51" s="7">
        <v>600.4</v>
      </c>
      <c r="D51" s="7">
        <v>607.6</v>
      </c>
      <c r="E51" s="7">
        <f t="shared" si="0"/>
        <v>101.19920053297801</v>
      </c>
      <c r="F51" s="7">
        <v>59.5</v>
      </c>
      <c r="G51" s="7">
        <f t="shared" si="2"/>
        <v>1021.1764705882354</v>
      </c>
      <c r="H51" s="4"/>
      <c r="I51" s="4"/>
      <c r="J51" s="4"/>
    </row>
    <row r="52" spans="1:10" ht="51" x14ac:dyDescent="0.2">
      <c r="A52" s="9" t="s">
        <v>82</v>
      </c>
      <c r="B52" s="13" t="s">
        <v>78</v>
      </c>
      <c r="C52" s="7">
        <v>-767</v>
      </c>
      <c r="D52" s="7">
        <v>-767</v>
      </c>
      <c r="E52" s="7">
        <f t="shared" si="0"/>
        <v>100</v>
      </c>
      <c r="F52" s="7">
        <v>-189.7</v>
      </c>
      <c r="G52" s="7">
        <f t="shared" si="2"/>
        <v>404.32261465471805</v>
      </c>
      <c r="H52" s="4"/>
      <c r="I52" s="4"/>
      <c r="J52" s="4"/>
    </row>
  </sheetData>
  <mergeCells count="5">
    <mergeCell ref="A2:G2"/>
    <mergeCell ref="A4:A5"/>
    <mergeCell ref="B4:B5"/>
    <mergeCell ref="C4:E4"/>
    <mergeCell ref="G4:G5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июля 2021</vt:lpstr>
      <vt:lpstr>'1 июля 2021'!Заголовки_для_печати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MelnikovaES</cp:lastModifiedBy>
  <cp:lastPrinted>2020-04-23T07:32:25Z</cp:lastPrinted>
  <dcterms:created xsi:type="dcterms:W3CDTF">2016-09-27T13:44:36Z</dcterms:created>
  <dcterms:modified xsi:type="dcterms:W3CDTF">2021-07-09T12:52:55Z</dcterms:modified>
</cp:coreProperties>
</file>